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2_Monthly Web Reports\"/>
    </mc:Choice>
  </mc:AlternateContent>
  <xr:revisionPtr revIDLastSave="0" documentId="13_ncr:1_{D95D3C5E-8C0F-4065-B0F1-BBB2476024A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 23-24" sheetId="9" r:id="rId1"/>
    <sheet name="FY 22-23" sheetId="8" r:id="rId2"/>
    <sheet name="FY 21-22" sheetId="7" r:id="rId3"/>
  </sheets>
  <definedNames>
    <definedName name="_xlnm.Print_Area" localSheetId="2">'FY 21-22'!$A$1:$I$38</definedName>
    <definedName name="_xlnm.Print_Area" localSheetId="1">'FY 22-23'!$A$1:$I$38</definedName>
    <definedName name="_xlnm.Print_Area" localSheetId="0">'FY 23-24'!$A$1:$H$38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9" l="1"/>
  <c r="H16" i="9"/>
  <c r="H17" i="9"/>
  <c r="H18" i="9"/>
  <c r="H19" i="9"/>
  <c r="H20" i="9"/>
  <c r="H21" i="9"/>
  <c r="H22" i="9"/>
  <c r="H23" i="9"/>
  <c r="H24" i="9"/>
  <c r="H25" i="9"/>
  <c r="H14" i="9"/>
  <c r="A16" i="9"/>
  <c r="A17" i="9" s="1"/>
  <c r="A18" i="9" s="1"/>
  <c r="A19" i="9" s="1"/>
  <c r="A20" i="9" s="1"/>
  <c r="A21" i="9" s="1"/>
  <c r="A22" i="9" s="1"/>
  <c r="A23" i="9" s="1"/>
  <c r="A24" i="9" s="1"/>
  <c r="A25" i="9" s="1"/>
  <c r="A15" i="9"/>
  <c r="G26" i="9"/>
  <c r="D26" i="9"/>
  <c r="C26" i="9"/>
  <c r="F25" i="9"/>
  <c r="F24" i="9"/>
  <c r="F23" i="9"/>
  <c r="F22" i="9"/>
  <c r="F21" i="9"/>
  <c r="F20" i="9"/>
  <c r="F19" i="9"/>
  <c r="F18" i="9"/>
  <c r="F17" i="9"/>
  <c r="F16" i="9"/>
  <c r="F15" i="9"/>
  <c r="F14" i="9"/>
  <c r="H26" i="8"/>
  <c r="G26" i="8"/>
  <c r="D26" i="8"/>
  <c r="C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24" i="7"/>
  <c r="I25" i="7"/>
  <c r="I14" i="7"/>
  <c r="I15" i="7"/>
  <c r="I16" i="7"/>
  <c r="I17" i="7"/>
  <c r="I18" i="7"/>
  <c r="I19" i="7"/>
  <c r="I20" i="7"/>
  <c r="I21" i="7"/>
  <c r="I22" i="7"/>
  <c r="I23" i="7"/>
  <c r="F24" i="7"/>
  <c r="F25" i="7"/>
  <c r="F14" i="7"/>
  <c r="F15" i="7"/>
  <c r="F16" i="7"/>
  <c r="F17" i="7"/>
  <c r="F18" i="7"/>
  <c r="F19" i="7"/>
  <c r="F20" i="7"/>
  <c r="F21" i="7"/>
  <c r="F22" i="7"/>
  <c r="F23" i="7"/>
  <c r="H26" i="7"/>
  <c r="G26" i="7"/>
  <c r="F26" i="9" l="1"/>
  <c r="H26" i="9"/>
  <c r="I26" i="8"/>
  <c r="F26" i="8"/>
  <c r="F26" i="7"/>
  <c r="I26" i="7"/>
  <c r="C26" i="7"/>
  <c r="D26" i="7" l="1"/>
</calcChain>
</file>

<file path=xl/sharedStrings.xml><?xml version="1.0" encoding="utf-8"?>
<sst xmlns="http://schemas.openxmlformats.org/spreadsheetml/2006/main" count="70" uniqueCount="28">
  <si>
    <t>Month</t>
  </si>
  <si>
    <t>GGR</t>
  </si>
  <si>
    <t>Total</t>
  </si>
  <si>
    <t>Prior Period</t>
  </si>
  <si>
    <t>Net Revenue</t>
  </si>
  <si>
    <t>Unclaimed</t>
  </si>
  <si>
    <t>Adjustments</t>
  </si>
  <si>
    <t>Funds</t>
  </si>
  <si>
    <t>Fines &amp; Penalties</t>
  </si>
  <si>
    <t>Notes:</t>
  </si>
  <si>
    <t>Handle</t>
  </si>
  <si>
    <t>Wagering</t>
  </si>
  <si>
    <t>Mobile Sports</t>
  </si>
  <si>
    <t>Mobile Sports Wagering</t>
  </si>
  <si>
    <t xml:space="preserve">Mobile Sports </t>
  </si>
  <si>
    <t>to Platform Provider</t>
  </si>
  <si>
    <t>to Education</t>
  </si>
  <si>
    <t>Total Mobile Sports Wagering Gross Gaming Revenue (GGR) and Taxes - Fiscal Year 2021/2022</t>
  </si>
  <si>
    <t>1) Sports wagering gross gaming revenue is reported on a cash basis in New York State. Wagers on future events are taxed as current
 revenue and payouts for winning wagers are recognized in the period redeemed.</t>
  </si>
  <si>
    <t>2) For FY 21-22, 1% of Net Revenue to Education shall be distributed for problem gambling education and treatment purposes.</t>
  </si>
  <si>
    <t>Report compiled by the New York State Gaming Commission based on data provided by Rush Street Interactive</t>
  </si>
  <si>
    <t>3) For FY 21-22, 1%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</si>
  <si>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2022/2023</t>
  </si>
  <si>
    <t>2) $6 Million of Net Revenue to Education shall be distributed for problem gambling education and treatment purposes.</t>
  </si>
  <si>
    <t>3) $5 Million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</si>
  <si>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2023/2024</t>
  </si>
  <si>
    <t>1) Sports wagering gross gaming revenue is reported on a cash basis in New York State. Wagers on future events are taxed as current revenue and payouts for winning wagers are recognized in the period redeemed.</t>
  </si>
  <si>
    <t>3) $5 Million of Net Revenue to Education shall be distributed for a youth sports activities and education grant program for the purpose of providing annual awards to sports programs for underserved youth.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</si>
</sst>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;;;"/>
    <numFmt numFmtId="166" formatCode="0.00%_);[Red]\(0.00%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6" fontId="9" fillId="0" borderId="3" xfId="0" applyNumberFormat="1" applyFont="1" applyBorder="1" applyAlignment="1">
      <alignment horizontal="center"/>
    </xf>
    <xf numFmtId="5" fontId="0" fillId="0" borderId="0" xfId="0" applyNumberFormat="1" applyAlignment="1"/>
    <xf numFmtId="6" fontId="0" fillId="0" borderId="0" xfId="0" applyNumberFormat="1" applyAlignment="1"/>
    <xf numFmtId="5" fontId="0" fillId="0" borderId="0" xfId="0" applyNumberFormat="1" applyFill="1" applyAlignment="1"/>
    <xf numFmtId="38" fontId="0" fillId="0" borderId="0" xfId="0" applyNumberFormat="1" applyAlignment="1"/>
    <xf numFmtId="0" fontId="0" fillId="0" borderId="0" xfId="0" applyAlignment="1"/>
    <xf numFmtId="5" fontId="0" fillId="0" borderId="4" xfId="0" applyNumberFormat="1" applyBorder="1" applyAlignment="1"/>
    <xf numFmtId="5" fontId="0" fillId="0" borderId="0" xfId="0" applyNumberFormat="1" applyFill="1" applyBorder="1" applyAlignment="1"/>
    <xf numFmtId="5" fontId="0" fillId="0" borderId="0" xfId="0" applyNumberFormat="1" applyBorder="1" applyAlignment="1"/>
    <xf numFmtId="6" fontId="0" fillId="0" borderId="0" xfId="0" applyNumberFormat="1" applyBorder="1" applyAlignment="1"/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/>
    <xf numFmtId="166" fontId="0" fillId="0" borderId="0" xfId="0" applyNumberFormat="1" applyAlignment="1"/>
    <xf numFmtId="166" fontId="0" fillId="2" borderId="0" xfId="0" applyNumberFormat="1" applyFill="1" applyAlignment="1"/>
    <xf numFmtId="166" fontId="0" fillId="0" borderId="0" xfId="0" applyNumberFormat="1" applyFill="1" applyAlignment="1"/>
    <xf numFmtId="166" fontId="9" fillId="0" borderId="0" xfId="0" applyNumberFormat="1" applyFont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38" fontId="0" fillId="2" borderId="0" xfId="0" applyNumberFormat="1" applyFill="1" applyAlignment="1"/>
    <xf numFmtId="165" fontId="0" fillId="0" borderId="0" xfId="0" applyNumberFormat="1" applyBorder="1" applyAlignment="1"/>
    <xf numFmtId="6" fontId="0" fillId="0" borderId="4" xfId="0" applyNumberFormat="1" applyBorder="1" applyAlignment="1"/>
    <xf numFmtId="8" fontId="0" fillId="2" borderId="0" xfId="0" applyNumberFormat="1" applyFill="1" applyAlignment="1"/>
    <xf numFmtId="166" fontId="10" fillId="0" borderId="0" xfId="0" applyNumberFormat="1" applyFont="1" applyAlignment="1">
      <alignment horizontal="left"/>
    </xf>
    <xf numFmtId="166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6" fontId="11" fillId="0" borderId="0" xfId="0" applyNumberFormat="1" applyFont="1" applyFill="1" applyAlignment="1">
      <alignment horizontal="left" wrapText="1"/>
    </xf>
    <xf numFmtId="166" fontId="11" fillId="0" borderId="0" xfId="0" applyNumberFormat="1" applyFont="1" applyAlignment="1">
      <alignment horizontal="left"/>
    </xf>
    <xf numFmtId="166" fontId="1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wrapText="1"/>
    </xf>
    <xf numFmtId="38" fontId="0" fillId="2" borderId="0" xfId="0" applyNumberFormat="1" applyFill="1" applyAlignment="1">
      <alignment wrapText="1"/>
    </xf>
    <xf numFmtId="6" fontId="0" fillId="2" borderId="0" xfId="0" applyNumberFormat="1" applyFill="1" applyAlignment="1"/>
    <xf numFmtId="164" fontId="0" fillId="2" borderId="0" xfId="0" applyNumberFormat="1" applyFill="1" applyAlignment="1">
      <alignment horizontal="center"/>
    </xf>
    <xf numFmtId="0" fontId="12" fillId="0" borderId="0" xfId="0" applyFont="1"/>
    <xf numFmtId="166" fontId="0" fillId="0" borderId="0" xfId="0" applyNumberFormat="1" applyBorder="1" applyAlignment="1">
      <alignment horizontal="center"/>
    </xf>
    <xf numFmtId="6" fontId="1" fillId="0" borderId="0" xfId="0" applyNumberFormat="1" applyFont="1" applyAlignment="1"/>
    <xf numFmtId="6" fontId="2" fillId="0" borderId="0" xfId="0" applyNumberFormat="1" applyFont="1" applyAlignment="1"/>
    <xf numFmtId="6" fontId="4" fillId="0" borderId="0" xfId="1" applyNumberFormat="1" applyFont="1" applyFill="1" applyAlignment="1" applyProtection="1"/>
    <xf numFmtId="6" fontId="5" fillId="0" borderId="0" xfId="0" applyNumberFormat="1" applyFont="1" applyFill="1" applyAlignmen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6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38" fontId="0" fillId="0" borderId="0" xfId="0" applyNumberFormat="1"/>
    <xf numFmtId="8" fontId="0" fillId="0" borderId="0" xfId="0" applyNumberFormat="1"/>
    <xf numFmtId="166" fontId="11" fillId="0" borderId="0" xfId="0" applyNumberFormat="1" applyFont="1" applyAlignment="1">
      <alignment horizontal="left" wrapText="1"/>
    </xf>
    <xf numFmtId="6" fontId="7" fillId="0" borderId="5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left" wrapText="1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5" fillId="0" borderId="0" xfId="0" applyNumberFormat="1" applyFont="1" applyFill="1" applyAlignment="1">
      <alignment horizontal="center"/>
    </xf>
    <xf numFmtId="164" fontId="6" fillId="3" borderId="6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123824</xdr:rowOff>
    </xdr:from>
    <xdr:to>
      <xdr:col>2</xdr:col>
      <xdr:colOff>561974</xdr:colOff>
      <xdr:row>5</xdr:row>
      <xdr:rowOff>123824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269F46-240C-437E-A4D6-3FB0BBC39D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23824"/>
          <a:ext cx="1228725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123824</xdr:rowOff>
    </xdr:from>
    <xdr:to>
      <xdr:col>2</xdr:col>
      <xdr:colOff>561974</xdr:colOff>
      <xdr:row>5</xdr:row>
      <xdr:rowOff>123824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AFCD92-AEA8-4FA9-8EA5-C295B3C1853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23824"/>
          <a:ext cx="1228725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123824</xdr:rowOff>
    </xdr:from>
    <xdr:to>
      <xdr:col>2</xdr:col>
      <xdr:colOff>561974</xdr:colOff>
      <xdr:row>5</xdr:row>
      <xdr:rowOff>123824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D23D13-4303-4E82-B783-D54254CFB09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23824"/>
          <a:ext cx="1228725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68D8B-8945-4E19-8023-354B058CC331}">
  <dimension ref="A1:W43"/>
  <sheetViews>
    <sheetView tabSelected="1"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6" width="17.5703125" style="51" bestFit="1" customWidth="1"/>
    <col min="7" max="7" width="15.5703125" style="51" customWidth="1"/>
    <col min="8" max="8" width="1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71"/>
      <c r="B1" s="71"/>
      <c r="C1" s="71"/>
      <c r="D1" s="71"/>
      <c r="E1" s="71"/>
      <c r="F1" s="71"/>
      <c r="G1" s="71"/>
      <c r="H1" s="71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72"/>
      <c r="B2" s="72"/>
      <c r="C2" s="72"/>
      <c r="D2" s="72"/>
      <c r="E2" s="72"/>
      <c r="F2" s="72"/>
      <c r="G2" s="72"/>
      <c r="H2" s="72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72"/>
      <c r="B3" s="72"/>
      <c r="C3" s="72"/>
      <c r="D3" s="72"/>
      <c r="E3" s="72"/>
      <c r="F3" s="72"/>
      <c r="G3" s="72"/>
      <c r="H3" s="72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3"/>
      <c r="B4" s="73"/>
      <c r="C4" s="73"/>
      <c r="D4" s="73"/>
      <c r="E4" s="73"/>
      <c r="F4" s="73"/>
      <c r="G4" s="73"/>
      <c r="H4" s="73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4"/>
      <c r="B5" s="74"/>
      <c r="C5" s="74"/>
      <c r="D5" s="74"/>
      <c r="E5" s="74"/>
      <c r="F5" s="74"/>
      <c r="G5" s="74"/>
      <c r="H5" s="74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68" t="s">
        <v>25</v>
      </c>
      <c r="B8" s="69"/>
      <c r="C8" s="69"/>
      <c r="D8" s="69"/>
      <c r="E8" s="69"/>
      <c r="F8" s="69"/>
      <c r="G8" s="69"/>
      <c r="H8" s="7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7" t="s">
        <v>13</v>
      </c>
      <c r="D10" s="67"/>
      <c r="E10" s="67"/>
      <c r="F10" s="67"/>
      <c r="G10" s="67"/>
      <c r="H10" s="6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45017</v>
      </c>
      <c r="B14" s="5"/>
      <c r="C14" s="22">
        <v>49067163.830000006</v>
      </c>
      <c r="D14" s="21">
        <v>803290.88000001293</v>
      </c>
      <c r="E14" s="21"/>
      <c r="F14" s="27">
        <f t="shared" ref="F14:F22" si="0">D14*0.49</f>
        <v>393612.53120000631</v>
      </c>
      <c r="G14" s="23"/>
      <c r="H14" s="27">
        <f>D14*0.51+G14</f>
        <v>409678.34880000661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45048</v>
      </c>
      <c r="B15" s="5"/>
      <c r="C15" s="22">
        <v>35926806.780000001</v>
      </c>
      <c r="D15" s="21">
        <v>3222368.8800000059</v>
      </c>
      <c r="E15" s="21"/>
      <c r="F15" s="27">
        <f t="shared" si="0"/>
        <v>1578960.7512000029</v>
      </c>
      <c r="G15" s="23"/>
      <c r="H15" s="27">
        <f t="shared" ref="H15:H25" si="1">D15*0.51+G15</f>
        <v>1643408.1288000031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5" si="2">+A15+31</f>
        <v>45079</v>
      </c>
      <c r="B16" s="5"/>
      <c r="C16" s="22">
        <v>31953102.109999992</v>
      </c>
      <c r="D16" s="21">
        <v>2132622.4999999953</v>
      </c>
      <c r="E16" s="21"/>
      <c r="F16" s="27">
        <f t="shared" si="0"/>
        <v>1044985.0249999977</v>
      </c>
      <c r="G16" s="21"/>
      <c r="H16" s="27">
        <f t="shared" si="1"/>
        <v>1087637.4749999975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45110</v>
      </c>
      <c r="B17" s="5"/>
      <c r="C17" s="22">
        <v>35708959.090000004</v>
      </c>
      <c r="D17" s="21">
        <v>3218762.6299999952</v>
      </c>
      <c r="E17" s="21"/>
      <c r="F17" s="27">
        <f t="shared" si="0"/>
        <v>1577193.6886999977</v>
      </c>
      <c r="G17" s="21"/>
      <c r="H17" s="27">
        <f t="shared" si="1"/>
        <v>1641568.9412999975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45141</v>
      </c>
      <c r="B18" s="5"/>
      <c r="C18" s="22">
        <v>36312267.219999984</v>
      </c>
      <c r="D18" s="21">
        <v>2993155.8099999782</v>
      </c>
      <c r="E18" s="21"/>
      <c r="F18" s="27">
        <f t="shared" si="0"/>
        <v>1466646.3468999893</v>
      </c>
      <c r="G18" s="21"/>
      <c r="H18" s="27">
        <f t="shared" si="1"/>
        <v>1526509.4630999889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45172</v>
      </c>
      <c r="B19" s="5"/>
      <c r="C19" s="22">
        <v>50053025.630000003</v>
      </c>
      <c r="D19" s="21">
        <v>4210651.0100000165</v>
      </c>
      <c r="E19" s="21"/>
      <c r="F19" s="27">
        <f t="shared" si="0"/>
        <v>2063218.994900008</v>
      </c>
      <c r="G19" s="21"/>
      <c r="H19" s="27">
        <f t="shared" si="1"/>
        <v>2147432.0151000083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45203</v>
      </c>
      <c r="B20" s="5"/>
      <c r="C20" s="22">
        <v>114158030.55</v>
      </c>
      <c r="D20" s="21">
        <v>3316039.9899999863</v>
      </c>
      <c r="E20" s="21"/>
      <c r="F20" s="27">
        <f t="shared" si="0"/>
        <v>1624859.5950999933</v>
      </c>
      <c r="G20" s="21"/>
      <c r="H20" s="27">
        <f t="shared" si="1"/>
        <v>1691180.394899993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45234</v>
      </c>
      <c r="B21" s="5"/>
      <c r="C21" s="22">
        <v>76561182.049999997</v>
      </c>
      <c r="D21" s="21">
        <v>4971559.1500000283</v>
      </c>
      <c r="E21" s="21"/>
      <c r="F21" s="27">
        <f t="shared" si="0"/>
        <v>2436063.9835000141</v>
      </c>
      <c r="G21" s="21"/>
      <c r="H21" s="27">
        <f t="shared" si="1"/>
        <v>2535495.1665000143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45265</v>
      </c>
      <c r="B22" s="5"/>
      <c r="C22" s="22">
        <v>50717962.119999997</v>
      </c>
      <c r="D22" s="21">
        <v>3090719.9900000077</v>
      </c>
      <c r="E22" s="21"/>
      <c r="F22" s="27">
        <f t="shared" si="0"/>
        <v>1514452.7951000037</v>
      </c>
      <c r="G22" s="21"/>
      <c r="H22" s="27">
        <f t="shared" si="1"/>
        <v>1576267.194900004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45296</v>
      </c>
      <c r="B23" s="5"/>
      <c r="C23" s="22">
        <v>50131180.369999975</v>
      </c>
      <c r="D23" s="21">
        <v>3535080.0300000096</v>
      </c>
      <c r="E23" s="21"/>
      <c r="F23" s="27">
        <f>D23*0.49</f>
        <v>1732189.2147000046</v>
      </c>
      <c r="G23" s="21"/>
      <c r="H23" s="27">
        <f t="shared" si="1"/>
        <v>1802890.815300005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45327</v>
      </c>
      <c r="B24" s="5"/>
      <c r="C24" s="22">
        <v>46863302.449999996</v>
      </c>
      <c r="D24" s="21">
        <v>2974186.1999999937</v>
      </c>
      <c r="E24" s="21"/>
      <c r="F24" s="27">
        <f t="shared" ref="F24:F25" si="3">D24*0.49</f>
        <v>1457351.2379999969</v>
      </c>
      <c r="G24" s="21"/>
      <c r="H24" s="27">
        <f t="shared" si="1"/>
        <v>1516834.9619999968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 t="shared" si="2"/>
        <v>45358</v>
      </c>
      <c r="B25" s="5"/>
      <c r="C25" s="22">
        <v>66174917.450000003</v>
      </c>
      <c r="D25" s="21">
        <v>3349824.0399999972</v>
      </c>
      <c r="E25" s="21"/>
      <c r="F25" s="27">
        <f t="shared" si="3"/>
        <v>1641413.7795999986</v>
      </c>
      <c r="G25" s="21"/>
      <c r="H25" s="27">
        <f t="shared" si="1"/>
        <v>1708410.2603999986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26">
        <f>SUM(C14:C25)</f>
        <v>643627899.6500001</v>
      </c>
      <c r="D26" s="26">
        <f>SUM(D14:D25)</f>
        <v>37818261.110000029</v>
      </c>
      <c r="E26" s="28"/>
      <c r="F26" s="39">
        <f>SUM(F14:F25)</f>
        <v>18530947.943900011</v>
      </c>
      <c r="G26" s="26">
        <f>SUM(G14:G25)</f>
        <v>0</v>
      </c>
      <c r="H26" s="39">
        <f>SUM(H14:H25)</f>
        <v>19287313.16610001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68"/>
      <c r="B29" s="69"/>
      <c r="C29" s="69"/>
      <c r="D29" s="69"/>
      <c r="E29" s="69"/>
      <c r="F29" s="69"/>
      <c r="G29" s="69"/>
      <c r="H29" s="69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7" customHeight="1" x14ac:dyDescent="0.25">
      <c r="A33" s="70" t="s">
        <v>26</v>
      </c>
      <c r="B33" s="70"/>
      <c r="C33" s="70"/>
      <c r="D33" s="70"/>
      <c r="E33" s="70"/>
      <c r="F33" s="70"/>
      <c r="G33" s="70"/>
      <c r="H33" s="70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0" t="s">
        <v>27</v>
      </c>
      <c r="B35" s="70"/>
      <c r="C35" s="70"/>
      <c r="D35" s="70"/>
      <c r="E35" s="70"/>
      <c r="F35" s="70"/>
      <c r="G35" s="70"/>
      <c r="H35" s="70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27" customHeight="1" x14ac:dyDescent="0.25">
      <c r="A36" s="66"/>
      <c r="B36" s="66"/>
      <c r="C36" s="66"/>
      <c r="D36" s="66"/>
      <c r="E36" s="66"/>
      <c r="F36" s="66"/>
      <c r="G36" s="66"/>
      <c r="H36" s="66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B6BD4-7327-43F3-8FE9-09454C2BAFD0}">
  <dimension ref="A1:X43"/>
  <sheetViews>
    <sheetView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1"/>
      <c r="B1" s="71"/>
      <c r="C1" s="71"/>
      <c r="D1" s="71"/>
      <c r="E1" s="71"/>
      <c r="F1" s="71"/>
      <c r="G1" s="71"/>
      <c r="H1" s="71"/>
      <c r="I1" s="71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2"/>
      <c r="B2" s="72"/>
      <c r="C2" s="72"/>
      <c r="D2" s="72"/>
      <c r="E2" s="72"/>
      <c r="F2" s="72"/>
      <c r="G2" s="72"/>
      <c r="H2" s="72"/>
      <c r="I2" s="72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2"/>
      <c r="B3" s="72"/>
      <c r="C3" s="72"/>
      <c r="D3" s="72"/>
      <c r="E3" s="72"/>
      <c r="F3" s="72"/>
      <c r="G3" s="72"/>
      <c r="H3" s="72"/>
      <c r="I3" s="72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4"/>
      <c r="B5" s="74"/>
      <c r="C5" s="74"/>
      <c r="D5" s="74"/>
      <c r="E5" s="74"/>
      <c r="F5" s="74"/>
      <c r="G5" s="74"/>
      <c r="H5" s="74"/>
      <c r="I5" s="74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68" t="s">
        <v>22</v>
      </c>
      <c r="B8" s="69"/>
      <c r="C8" s="69"/>
      <c r="D8" s="69"/>
      <c r="E8" s="69"/>
      <c r="F8" s="69"/>
      <c r="G8" s="69"/>
      <c r="H8" s="69"/>
      <c r="I8" s="6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7" t="s">
        <v>13</v>
      </c>
      <c r="D10" s="67"/>
      <c r="E10" s="67"/>
      <c r="F10" s="67"/>
      <c r="G10" s="67"/>
      <c r="H10" s="67"/>
      <c r="I10" s="6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44652</v>
      </c>
      <c r="B14" s="5"/>
      <c r="C14" s="22">
        <v>37987119.720000006</v>
      </c>
      <c r="D14" s="21">
        <v>1809025.0299999989</v>
      </c>
      <c r="E14" s="21"/>
      <c r="F14" s="27">
        <f t="shared" ref="F14:F22" si="0">D14*0.49</f>
        <v>886422.26469999948</v>
      </c>
      <c r="G14" s="23"/>
      <c r="H14" s="23"/>
      <c r="I14" s="27">
        <f t="shared" ref="I14:I22" si="1">D14*0.51+G14+H14</f>
        <v>922602.76529999939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44682</v>
      </c>
      <c r="B15" s="5"/>
      <c r="C15" s="22">
        <v>31288952.049999993</v>
      </c>
      <c r="D15" s="21">
        <v>1807854.73</v>
      </c>
      <c r="E15" s="21"/>
      <c r="F15" s="27">
        <f t="shared" si="0"/>
        <v>885848.81770000001</v>
      </c>
      <c r="G15" s="23"/>
      <c r="H15" s="23"/>
      <c r="I15" s="27">
        <f t="shared" si="1"/>
        <v>922005.91229999997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44713</v>
      </c>
      <c r="B16" s="5"/>
      <c r="C16" s="22">
        <v>25303430.559999999</v>
      </c>
      <c r="D16" s="21">
        <v>1799320.8199999989</v>
      </c>
      <c r="E16" s="21"/>
      <c r="F16" s="27">
        <f t="shared" si="0"/>
        <v>881667.20179999946</v>
      </c>
      <c r="G16" s="21"/>
      <c r="H16" s="21"/>
      <c r="I16" s="27">
        <f t="shared" si="1"/>
        <v>917653.61819999944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44743</v>
      </c>
      <c r="B17" s="5"/>
      <c r="C17" s="22">
        <v>20277401.510000002</v>
      </c>
      <c r="D17" s="21">
        <v>1166471.859999998</v>
      </c>
      <c r="E17" s="21"/>
      <c r="F17" s="27">
        <f t="shared" si="0"/>
        <v>571571.21139999898</v>
      </c>
      <c r="G17" s="21"/>
      <c r="H17" s="21"/>
      <c r="I17" s="27">
        <f t="shared" si="1"/>
        <v>594900.64859999903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44774</v>
      </c>
      <c r="B18" s="5"/>
      <c r="C18" s="22">
        <v>26504351.530000005</v>
      </c>
      <c r="D18" s="21">
        <v>2183157.7300000004</v>
      </c>
      <c r="E18" s="21"/>
      <c r="F18" s="27">
        <f t="shared" si="0"/>
        <v>1069747.2877000002</v>
      </c>
      <c r="G18" s="21"/>
      <c r="H18" s="21"/>
      <c r="I18" s="27">
        <f t="shared" si="1"/>
        <v>1113410.4423000002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44805</v>
      </c>
      <c r="B19" s="5"/>
      <c r="C19" s="22">
        <v>34902861.529999994</v>
      </c>
      <c r="D19" s="21">
        <v>2670292.8899999904</v>
      </c>
      <c r="E19" s="21"/>
      <c r="F19" s="27">
        <f t="shared" si="0"/>
        <v>1308443.5160999952</v>
      </c>
      <c r="G19" s="21"/>
      <c r="H19" s="21"/>
      <c r="I19" s="27">
        <f t="shared" si="1"/>
        <v>1361849.3738999951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44835</v>
      </c>
      <c r="B20" s="5"/>
      <c r="C20" s="22">
        <v>41761674.679999992</v>
      </c>
      <c r="D20" s="21">
        <v>1824770.5399999837</v>
      </c>
      <c r="E20" s="21"/>
      <c r="F20" s="27">
        <f t="shared" si="0"/>
        <v>894137.56459999201</v>
      </c>
      <c r="G20" s="21"/>
      <c r="H20" s="21"/>
      <c r="I20" s="27">
        <f t="shared" si="1"/>
        <v>930632.97539999173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44866</v>
      </c>
      <c r="B21" s="5"/>
      <c r="C21" s="22">
        <v>38828938.129999988</v>
      </c>
      <c r="D21" s="21">
        <v>2258386.0299999914</v>
      </c>
      <c r="E21" s="21"/>
      <c r="F21" s="27">
        <f t="shared" si="0"/>
        <v>1106609.1546999959</v>
      </c>
      <c r="G21" s="21"/>
      <c r="H21" s="21"/>
      <c r="I21" s="27">
        <f t="shared" si="1"/>
        <v>1151776.8752999955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44896</v>
      </c>
      <c r="B22" s="5"/>
      <c r="C22" s="22">
        <v>42954476.789999992</v>
      </c>
      <c r="D22" s="21">
        <v>2600011.1299999906</v>
      </c>
      <c r="E22" s="21"/>
      <c r="F22" s="27">
        <f t="shared" si="0"/>
        <v>1274005.4536999953</v>
      </c>
      <c r="G22" s="21"/>
      <c r="H22" s="21"/>
      <c r="I22" s="27">
        <f t="shared" si="1"/>
        <v>1326005.6762999953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44927</v>
      </c>
      <c r="B23" s="5"/>
      <c r="C23" s="22">
        <v>47580489.069999978</v>
      </c>
      <c r="D23" s="21">
        <v>1946897.2800000003</v>
      </c>
      <c r="E23" s="21"/>
      <c r="F23" s="27">
        <f>D23*0.49</f>
        <v>953979.66720000014</v>
      </c>
      <c r="G23" s="21"/>
      <c r="H23" s="21"/>
      <c r="I23" s="27">
        <f>D23*0.51+G23+H23</f>
        <v>992917.61280000012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44958</v>
      </c>
      <c r="B24" s="5"/>
      <c r="C24" s="22">
        <v>37575374.860000007</v>
      </c>
      <c r="D24" s="21">
        <v>2432924.5199999888</v>
      </c>
      <c r="E24" s="21"/>
      <c r="F24" s="27">
        <f t="shared" ref="F24:F25" si="2">D24*0.49</f>
        <v>1192133.0147999944</v>
      </c>
      <c r="G24" s="21"/>
      <c r="H24" s="21"/>
      <c r="I24" s="27">
        <f t="shared" ref="I24:I25" si="3">D24*0.51+G24+H24</f>
        <v>1240791.5051999944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44986</v>
      </c>
      <c r="B25" s="5"/>
      <c r="C25" s="22">
        <v>49878527.779999994</v>
      </c>
      <c r="D25" s="21">
        <v>3580406.1600000048</v>
      </c>
      <c r="E25" s="21"/>
      <c r="F25" s="27">
        <f t="shared" si="2"/>
        <v>1754399.0184000023</v>
      </c>
      <c r="G25" s="21"/>
      <c r="H25" s="21"/>
      <c r="I25" s="27">
        <f t="shared" si="3"/>
        <v>1826007.1416000025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434843598.20999998</v>
      </c>
      <c r="D26" s="26">
        <f>SUM(D14:D25)</f>
        <v>26079518.719999947</v>
      </c>
      <c r="E26" s="28"/>
      <c r="F26" s="39">
        <f>SUM(F14:F25)</f>
        <v>12778964.172799975</v>
      </c>
      <c r="G26" s="39">
        <f>SUM(G14:G25)</f>
        <v>0</v>
      </c>
      <c r="H26" s="26">
        <f>SUM(H14:H25)</f>
        <v>0</v>
      </c>
      <c r="I26" s="39">
        <f>SUM(I14:I25)</f>
        <v>13300554.547199972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68"/>
      <c r="B29" s="69"/>
      <c r="C29" s="69"/>
      <c r="D29" s="69"/>
      <c r="E29" s="69"/>
      <c r="F29" s="69"/>
      <c r="G29" s="69"/>
      <c r="H29" s="69"/>
      <c r="I29" s="6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0" t="s">
        <v>18</v>
      </c>
      <c r="B33" s="70"/>
      <c r="C33" s="70"/>
      <c r="D33" s="70"/>
      <c r="E33" s="70"/>
      <c r="F33" s="70"/>
      <c r="G33" s="70"/>
      <c r="H33" s="70"/>
      <c r="I33" s="70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61"/>
      <c r="P34" s="61"/>
      <c r="Q34" s="61"/>
      <c r="R34" s="62"/>
      <c r="S34" s="62"/>
      <c r="T34" s="62"/>
      <c r="U34" s="62"/>
      <c r="V34" s="62"/>
      <c r="W34" s="62"/>
    </row>
    <row r="35" spans="1:24" s="63" customFormat="1" ht="27" customHeight="1" x14ac:dyDescent="0.25">
      <c r="A35" s="70" t="s">
        <v>24</v>
      </c>
      <c r="B35" s="70"/>
      <c r="C35" s="70"/>
      <c r="D35" s="70"/>
      <c r="E35" s="70"/>
      <c r="F35" s="70"/>
      <c r="G35" s="70"/>
      <c r="H35" s="70"/>
      <c r="I35" s="70"/>
      <c r="J35" s="64"/>
      <c r="K35" s="61"/>
      <c r="L35" s="61"/>
      <c r="M35" s="61"/>
      <c r="N35" s="61"/>
      <c r="O35" s="61"/>
      <c r="P35" s="61"/>
      <c r="Q35" s="61"/>
      <c r="R35" s="65"/>
      <c r="S35" s="65"/>
      <c r="T35" s="65"/>
      <c r="U35" s="65"/>
      <c r="V35" s="65"/>
      <c r="W35" s="65"/>
    </row>
    <row r="36" spans="1:24" s="33" customFormat="1" ht="27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C10:I10"/>
    <mergeCell ref="A29:I29"/>
    <mergeCell ref="A33:I33"/>
    <mergeCell ref="A35:I35"/>
    <mergeCell ref="A1:I1"/>
    <mergeCell ref="A2:I2"/>
    <mergeCell ref="A3:I3"/>
    <mergeCell ref="A4:I4"/>
    <mergeCell ref="A5:I5"/>
    <mergeCell ref="A8:I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E19-67D8-4984-B771-096FA64EE9A7}">
  <dimension ref="A1:X43"/>
  <sheetViews>
    <sheetView zoomScaleNormal="100" workbookViewId="0">
      <selection activeCell="J23" sqref="J23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1"/>
      <c r="B1" s="71"/>
      <c r="C1" s="71"/>
      <c r="D1" s="71"/>
      <c r="E1" s="71"/>
      <c r="F1" s="71"/>
      <c r="G1" s="71"/>
      <c r="H1" s="71"/>
      <c r="I1" s="71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2"/>
      <c r="B2" s="72"/>
      <c r="C2" s="72"/>
      <c r="D2" s="72"/>
      <c r="E2" s="72"/>
      <c r="F2" s="72"/>
      <c r="G2" s="72"/>
      <c r="H2" s="72"/>
      <c r="I2" s="72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2"/>
      <c r="B3" s="72"/>
      <c r="C3" s="72"/>
      <c r="D3" s="72"/>
      <c r="E3" s="72"/>
      <c r="F3" s="72"/>
      <c r="G3" s="72"/>
      <c r="H3" s="72"/>
      <c r="I3" s="72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4"/>
      <c r="B5" s="74"/>
      <c r="C5" s="74"/>
      <c r="D5" s="74"/>
      <c r="E5" s="74"/>
      <c r="F5" s="74"/>
      <c r="G5" s="74"/>
      <c r="H5" s="74"/>
      <c r="I5" s="74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68" t="s">
        <v>17</v>
      </c>
      <c r="B8" s="69"/>
      <c r="C8" s="69"/>
      <c r="D8" s="69"/>
      <c r="E8" s="69"/>
      <c r="F8" s="69"/>
      <c r="G8" s="69"/>
      <c r="H8" s="69"/>
      <c r="I8" s="6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7" t="s">
        <v>13</v>
      </c>
      <c r="D10" s="67"/>
      <c r="E10" s="67"/>
      <c r="F10" s="67"/>
      <c r="G10" s="67"/>
      <c r="H10" s="67"/>
      <c r="I10" s="6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44287</v>
      </c>
      <c r="B14" s="5"/>
      <c r="C14" s="22"/>
      <c r="D14" s="21"/>
      <c r="E14" s="21"/>
      <c r="F14" s="27">
        <f t="shared" ref="F14:F22" si="0">D14*0.49</f>
        <v>0</v>
      </c>
      <c r="G14" s="23"/>
      <c r="H14" s="23"/>
      <c r="I14" s="27">
        <f t="shared" ref="I14:I22" si="1">D14*0.51+G14+H14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44317</v>
      </c>
      <c r="B15" s="5"/>
      <c r="C15" s="22"/>
      <c r="D15" s="21"/>
      <c r="E15" s="21"/>
      <c r="F15" s="27">
        <f t="shared" si="0"/>
        <v>0</v>
      </c>
      <c r="G15" s="23"/>
      <c r="H15" s="23"/>
      <c r="I15" s="27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44348</v>
      </c>
      <c r="B16" s="5"/>
      <c r="C16" s="22"/>
      <c r="D16" s="21"/>
      <c r="E16" s="21"/>
      <c r="F16" s="27">
        <f t="shared" si="0"/>
        <v>0</v>
      </c>
      <c r="G16" s="21"/>
      <c r="H16" s="21"/>
      <c r="I16" s="27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44378</v>
      </c>
      <c r="B17" s="5"/>
      <c r="C17" s="22"/>
      <c r="D17" s="21"/>
      <c r="E17" s="21"/>
      <c r="F17" s="27">
        <f t="shared" si="0"/>
        <v>0</v>
      </c>
      <c r="G17" s="21"/>
      <c r="H17" s="21"/>
      <c r="I17" s="27">
        <f t="shared" si="1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44409</v>
      </c>
      <c r="B18" s="5"/>
      <c r="C18" s="22"/>
      <c r="D18" s="21"/>
      <c r="E18" s="21"/>
      <c r="F18" s="27">
        <f t="shared" si="0"/>
        <v>0</v>
      </c>
      <c r="G18" s="21"/>
      <c r="H18" s="21"/>
      <c r="I18" s="27">
        <f t="shared" si="1"/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44440</v>
      </c>
      <c r="B19" s="5"/>
      <c r="C19" s="22"/>
      <c r="D19" s="21"/>
      <c r="E19" s="21"/>
      <c r="F19" s="27">
        <f t="shared" si="0"/>
        <v>0</v>
      </c>
      <c r="G19" s="21"/>
      <c r="H19" s="21"/>
      <c r="I19" s="27">
        <f t="shared" si="1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44470</v>
      </c>
      <c r="B20" s="5"/>
      <c r="C20" s="22"/>
      <c r="D20" s="21"/>
      <c r="E20" s="21"/>
      <c r="F20" s="27">
        <f t="shared" si="0"/>
        <v>0</v>
      </c>
      <c r="G20" s="21"/>
      <c r="H20" s="21"/>
      <c r="I20" s="27">
        <f t="shared" si="1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44501</v>
      </c>
      <c r="B21" s="5"/>
      <c r="C21" s="22"/>
      <c r="D21" s="21"/>
      <c r="E21" s="21"/>
      <c r="F21" s="27">
        <f t="shared" si="0"/>
        <v>0</v>
      </c>
      <c r="G21" s="21"/>
      <c r="H21" s="21"/>
      <c r="I21" s="27">
        <f t="shared" si="1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44531</v>
      </c>
      <c r="B22" s="5"/>
      <c r="C22" s="22"/>
      <c r="D22" s="21"/>
      <c r="E22" s="21"/>
      <c r="F22" s="27">
        <f t="shared" si="0"/>
        <v>0</v>
      </c>
      <c r="G22" s="21"/>
      <c r="H22" s="21"/>
      <c r="I22" s="27">
        <f t="shared" si="1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44562</v>
      </c>
      <c r="B23" s="5"/>
      <c r="C23" s="22">
        <v>33465116.019999996</v>
      </c>
      <c r="D23" s="21">
        <v>1072328.0300000003</v>
      </c>
      <c r="E23" s="21"/>
      <c r="F23" s="27">
        <f>D23*0.49</f>
        <v>525440.73470000015</v>
      </c>
      <c r="G23" s="21">
        <v>0</v>
      </c>
      <c r="H23" s="21">
        <v>0</v>
      </c>
      <c r="I23" s="27">
        <f>D23*0.51+G23+H23</f>
        <v>546887.29530000011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44593</v>
      </c>
      <c r="B24" s="5"/>
      <c r="C24" s="22">
        <v>37111558.109999999</v>
      </c>
      <c r="D24" s="21">
        <v>2068169.42</v>
      </c>
      <c r="E24" s="21"/>
      <c r="F24" s="27">
        <f t="shared" ref="F24:F25" si="2">D24*0.49</f>
        <v>1013403.0157999999</v>
      </c>
      <c r="G24" s="21">
        <v>0</v>
      </c>
      <c r="H24" s="21">
        <v>0</v>
      </c>
      <c r="I24" s="27">
        <f t="shared" ref="I24:I25" si="3">D24*0.51+G24+H24</f>
        <v>1054766.4042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44621</v>
      </c>
      <c r="B25" s="5"/>
      <c r="C25" s="22">
        <v>41572479.240000002</v>
      </c>
      <c r="D25" s="21">
        <v>1712975.6499999994</v>
      </c>
      <c r="E25" s="21"/>
      <c r="F25" s="27">
        <f t="shared" si="2"/>
        <v>839358.0684999997</v>
      </c>
      <c r="G25" s="21">
        <v>0</v>
      </c>
      <c r="H25" s="21">
        <v>0</v>
      </c>
      <c r="I25" s="27">
        <f t="shared" si="3"/>
        <v>873617.58149999974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112149153.37</v>
      </c>
      <c r="D26" s="26">
        <f>SUM(D14:D25)</f>
        <v>4853473.0999999996</v>
      </c>
      <c r="E26" s="28"/>
      <c r="F26" s="39">
        <f>SUM(F14:F25)</f>
        <v>2378201.8189999997</v>
      </c>
      <c r="G26" s="39">
        <f>SUM(G14:G25)</f>
        <v>0</v>
      </c>
      <c r="H26" s="26">
        <f>SUM(H14:H25)</f>
        <v>0</v>
      </c>
      <c r="I26" s="39">
        <f>SUM(I14:I25)</f>
        <v>2475271.281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68"/>
      <c r="B29" s="69"/>
      <c r="C29" s="69"/>
      <c r="D29" s="69"/>
      <c r="E29" s="69"/>
      <c r="F29" s="69"/>
      <c r="G29" s="69"/>
      <c r="H29" s="69"/>
      <c r="I29" s="6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0" t="s">
        <v>18</v>
      </c>
      <c r="B33" s="70"/>
      <c r="C33" s="70"/>
      <c r="D33" s="70"/>
      <c r="E33" s="70"/>
      <c r="F33" s="70"/>
      <c r="G33" s="70"/>
      <c r="H33" s="70"/>
      <c r="I33" s="70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33" customFormat="1" x14ac:dyDescent="0.25">
      <c r="A34" s="46" t="s">
        <v>19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2"/>
      <c r="P34" s="22"/>
      <c r="Q34" s="22"/>
      <c r="R34" s="42"/>
      <c r="S34" s="42"/>
      <c r="T34" s="42"/>
      <c r="U34" s="34"/>
      <c r="V34" s="34"/>
      <c r="W34" s="34"/>
    </row>
    <row r="35" spans="1:24" s="33" customFormat="1" ht="27" customHeight="1" x14ac:dyDescent="0.25">
      <c r="A35" s="70" t="s">
        <v>21</v>
      </c>
      <c r="B35" s="70"/>
      <c r="C35" s="70"/>
      <c r="D35" s="70"/>
      <c r="E35" s="70"/>
      <c r="F35" s="70"/>
      <c r="G35" s="70"/>
      <c r="H35" s="70"/>
      <c r="I35" s="70"/>
      <c r="J35" s="24"/>
      <c r="K35" s="22"/>
      <c r="L35" s="22"/>
      <c r="M35" s="22"/>
      <c r="N35" s="22"/>
      <c r="O35" s="22"/>
      <c r="P35" s="22"/>
      <c r="Q35" s="22"/>
      <c r="R35" s="43"/>
      <c r="S35" s="43"/>
      <c r="T35" s="43"/>
      <c r="U35" s="44"/>
      <c r="V35" s="44"/>
      <c r="W35" s="44"/>
    </row>
    <row r="36" spans="1:24" s="33" customFormat="1" ht="27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A35:I35"/>
    <mergeCell ref="C10:I10"/>
    <mergeCell ref="A8:I8"/>
    <mergeCell ref="A33:I33"/>
    <mergeCell ref="A29:I29"/>
    <mergeCell ref="A1:I1"/>
    <mergeCell ref="A2:I2"/>
    <mergeCell ref="A3:I3"/>
    <mergeCell ref="A4:I4"/>
    <mergeCell ref="A5:I5"/>
  </mergeCells>
  <printOptions horizontalCentered="1"/>
  <pageMargins left="0" right="0" top="0" bottom="0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 23-24</vt:lpstr>
      <vt:lpstr>FY 22-23</vt:lpstr>
      <vt:lpstr>FY 21-22</vt:lpstr>
      <vt:lpstr>'FY 21-22'!Print_Area</vt:lpstr>
      <vt:lpstr>'FY 22-23'!Print_Area</vt:lpstr>
      <vt:lpstr>'FY 23-24'!Print_Area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2023-01-05T17:54:53Z</cp:lastPrinted>
  <dcterms:created xsi:type="dcterms:W3CDTF">2018-12-07T15:26:22Z</dcterms:created>
  <dcterms:modified xsi:type="dcterms:W3CDTF">2024-04-05T13:30:19Z</dcterms:modified>
</cp:coreProperties>
</file>